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sdal\Documents\ContexturesSampleFiles\functionsamples\"/>
    </mc:Choice>
  </mc:AlternateContent>
  <xr:revisionPtr revIDLastSave="0" documentId="13_ncr:1_{9AD34296-EBC6-4F0E-8E04-C97A999D9A42}" xr6:coauthVersionLast="47" xr6:coauthVersionMax="47" xr10:uidLastSave="{00000000-0000-0000-0000-000000000000}"/>
  <bookViews>
    <workbookView xWindow="29610" yWindow="780" windowWidth="24465" windowHeight="13395" xr2:uid="{B23F61CA-CC2E-402F-8C8D-114C3F2A092F}"/>
  </bookViews>
  <sheets>
    <sheet name="Instructions" sheetId="3" r:id="rId1"/>
    <sheet name="Payments" sheetId="1" r:id="rId2"/>
    <sheet name="MyLinks" sheetId="6" r:id="rId3"/>
  </sheets>
  <definedNames>
    <definedName name="LoanAmt">Payments!$B$2</definedName>
    <definedName name="LoanMths">Payments!$C$2</definedName>
    <definedName name="LoanPmt">Payments!$E$2</definedName>
    <definedName name="LoanRate">Payments!$D$2</definedName>
    <definedName name="LoanStart">Payments!$A$2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G7" i="1"/>
  <c r="E2" i="1"/>
  <c r="B7" i="1" l="1"/>
  <c r="C7" i="1"/>
  <c r="G8" i="1"/>
  <c r="D7" i="1"/>
  <c r="G9" i="1" l="1"/>
  <c r="C8" i="1"/>
  <c r="D8" i="1"/>
  <c r="E7" i="1"/>
  <c r="F7" i="1" s="1"/>
  <c r="G10" i="1"/>
  <c r="D9" i="1"/>
  <c r="B8" i="1"/>
  <c r="C9" i="1" l="1"/>
  <c r="E8" i="1"/>
  <c r="G11" i="1"/>
  <c r="F8" i="1"/>
  <c r="D10" i="1"/>
  <c r="C10" i="1"/>
  <c r="B9" i="1"/>
  <c r="E9" i="1"/>
  <c r="C11" i="1" l="1"/>
  <c r="G12" i="1"/>
  <c r="D11" i="1"/>
  <c r="E11" i="1" s="1"/>
  <c r="G13" i="1"/>
  <c r="F9" i="1"/>
  <c r="B10" i="1"/>
  <c r="E10" i="1"/>
  <c r="D12" i="1" l="1"/>
  <c r="E12" i="1" s="1"/>
  <c r="B13" i="1" s="1"/>
  <c r="C12" i="1"/>
  <c r="D13" i="1"/>
  <c r="C13" i="1"/>
  <c r="G14" i="1"/>
  <c r="B11" i="1"/>
  <c r="B12" i="1"/>
  <c r="F11" i="1"/>
  <c r="F10" i="1"/>
  <c r="E13" i="1" l="1"/>
  <c r="B14" i="1" s="1"/>
  <c r="D14" i="1"/>
  <c r="E14" i="1" s="1"/>
  <c r="C14" i="1"/>
  <c r="G15" i="1"/>
  <c r="F13" i="1"/>
  <c r="F12" i="1"/>
  <c r="D15" i="1" l="1"/>
  <c r="C15" i="1"/>
  <c r="G16" i="1"/>
  <c r="F14" i="1"/>
  <c r="B15" i="1"/>
  <c r="G17" i="1" l="1"/>
  <c r="E15" i="1"/>
  <c r="B16" i="1" s="1"/>
  <c r="D16" i="1"/>
  <c r="C16" i="1"/>
  <c r="F15" i="1"/>
  <c r="C17" i="1" l="1"/>
  <c r="D17" i="1"/>
  <c r="E17" i="1" s="1"/>
  <c r="G18" i="1"/>
  <c r="E16" i="1"/>
  <c r="B17" i="1" s="1"/>
  <c r="G19" i="1" l="1"/>
  <c r="C18" i="1"/>
  <c r="D18" i="1"/>
  <c r="E18" i="1" s="1"/>
  <c r="F16" i="1"/>
  <c r="F17" i="1"/>
  <c r="B18" i="1"/>
  <c r="D19" i="1" l="1"/>
  <c r="E19" i="1" s="1"/>
  <c r="G20" i="1"/>
  <c r="C19" i="1"/>
  <c r="G21" i="1"/>
  <c r="F18" i="1"/>
  <c r="B19" i="1"/>
  <c r="C20" i="1" l="1"/>
  <c r="D20" i="1"/>
  <c r="C21" i="1"/>
  <c r="D21" i="1"/>
  <c r="G22" i="1"/>
  <c r="F19" i="1"/>
  <c r="B20" i="1"/>
  <c r="E20" i="1"/>
  <c r="D22" i="1" l="1"/>
  <c r="C22" i="1"/>
  <c r="G23" i="1"/>
  <c r="F20" i="1"/>
  <c r="B21" i="1"/>
  <c r="E21" i="1"/>
  <c r="D23" i="1" l="1"/>
  <c r="C23" i="1"/>
  <c r="G24" i="1"/>
  <c r="F21" i="1"/>
  <c r="B22" i="1"/>
  <c r="E22" i="1"/>
  <c r="D24" i="1" l="1"/>
  <c r="C24" i="1"/>
  <c r="G25" i="1"/>
  <c r="F22" i="1"/>
  <c r="B23" i="1"/>
  <c r="E23" i="1"/>
  <c r="D25" i="1" l="1"/>
  <c r="C25" i="1"/>
  <c r="G26" i="1"/>
  <c r="F23" i="1"/>
  <c r="B24" i="1"/>
  <c r="E24" i="1"/>
  <c r="D26" i="1" l="1"/>
  <c r="C26" i="1"/>
  <c r="G27" i="1"/>
  <c r="F24" i="1"/>
  <c r="B25" i="1"/>
  <c r="E25" i="1"/>
  <c r="D27" i="1" l="1"/>
  <c r="C27" i="1"/>
  <c r="G28" i="1"/>
  <c r="F25" i="1"/>
  <c r="B26" i="1"/>
  <c r="E26" i="1"/>
  <c r="D28" i="1" l="1"/>
  <c r="C28" i="1"/>
  <c r="G29" i="1"/>
  <c r="F26" i="1"/>
  <c r="B27" i="1"/>
  <c r="E27" i="1"/>
  <c r="D29" i="1" l="1"/>
  <c r="C29" i="1"/>
  <c r="G30" i="1"/>
  <c r="F27" i="1"/>
  <c r="B28" i="1"/>
  <c r="E28" i="1"/>
  <c r="D30" i="1" l="1"/>
  <c r="C30" i="1"/>
  <c r="G31" i="1"/>
  <c r="F28" i="1"/>
  <c r="B29" i="1"/>
  <c r="E29" i="1"/>
  <c r="D31" i="1" l="1"/>
  <c r="C31" i="1"/>
  <c r="G32" i="1"/>
  <c r="F29" i="1"/>
  <c r="B30" i="1"/>
  <c r="E30" i="1"/>
  <c r="D32" i="1" l="1"/>
  <c r="C32" i="1"/>
  <c r="G33" i="1"/>
  <c r="F30" i="1"/>
  <c r="B31" i="1"/>
  <c r="E31" i="1"/>
  <c r="D33" i="1" l="1"/>
  <c r="C33" i="1"/>
  <c r="G34" i="1"/>
  <c r="F31" i="1"/>
  <c r="B32" i="1"/>
  <c r="E32" i="1"/>
  <c r="D34" i="1" l="1"/>
  <c r="C34" i="1"/>
  <c r="G35" i="1"/>
  <c r="F32" i="1"/>
  <c r="B33" i="1"/>
  <c r="E33" i="1"/>
  <c r="D35" i="1" l="1"/>
  <c r="C35" i="1"/>
  <c r="G36" i="1"/>
  <c r="F33" i="1"/>
  <c r="B34" i="1"/>
  <c r="E34" i="1"/>
  <c r="D36" i="1" l="1"/>
  <c r="C36" i="1"/>
  <c r="G37" i="1"/>
  <c r="F34" i="1"/>
  <c r="B35" i="1"/>
  <c r="E35" i="1"/>
  <c r="D37" i="1" l="1"/>
  <c r="C37" i="1"/>
  <c r="G38" i="1"/>
  <c r="F35" i="1"/>
  <c r="B36" i="1"/>
  <c r="E36" i="1"/>
  <c r="D38" i="1" l="1"/>
  <c r="C38" i="1"/>
  <c r="G39" i="1"/>
  <c r="F36" i="1"/>
  <c r="B37" i="1"/>
  <c r="E37" i="1"/>
  <c r="C39" i="1" l="1"/>
  <c r="D39" i="1"/>
  <c r="G40" i="1"/>
  <c r="F37" i="1"/>
  <c r="B38" i="1"/>
  <c r="E38" i="1"/>
  <c r="D40" i="1" l="1"/>
  <c r="C40" i="1"/>
  <c r="G41" i="1"/>
  <c r="F38" i="1"/>
  <c r="B39" i="1"/>
  <c r="E39" i="1"/>
  <c r="D41" i="1" l="1"/>
  <c r="C41" i="1"/>
  <c r="G42" i="1"/>
  <c r="F39" i="1"/>
  <c r="B40" i="1"/>
  <c r="E40" i="1"/>
  <c r="D42" i="1" l="1"/>
  <c r="C42" i="1"/>
  <c r="G43" i="1"/>
  <c r="F40" i="1"/>
  <c r="B41" i="1"/>
  <c r="E41" i="1"/>
  <c r="B42" i="1" s="1"/>
  <c r="F41" i="1" l="1"/>
  <c r="D43" i="1"/>
  <c r="C43" i="1"/>
  <c r="B43" i="1"/>
  <c r="G44" i="1"/>
  <c r="E42" i="1"/>
  <c r="F42" i="1" s="1"/>
  <c r="D44" i="1" l="1"/>
  <c r="C44" i="1"/>
  <c r="B44" i="1"/>
  <c r="G45" i="1"/>
  <c r="E43" i="1"/>
  <c r="F43" i="1"/>
  <c r="B45" i="1" l="1"/>
  <c r="D45" i="1"/>
  <c r="C45" i="1"/>
  <c r="G46" i="1"/>
  <c r="E44" i="1"/>
  <c r="F44" i="1"/>
  <c r="D46" i="1" l="1"/>
  <c r="C46" i="1"/>
  <c r="B46" i="1"/>
  <c r="G47" i="1"/>
  <c r="F45" i="1"/>
  <c r="E45" i="1"/>
  <c r="D47" i="1" l="1"/>
  <c r="C47" i="1"/>
  <c r="B47" i="1"/>
  <c r="G48" i="1"/>
  <c r="E46" i="1"/>
  <c r="F46" i="1"/>
  <c r="D48" i="1" l="1"/>
  <c r="C48" i="1"/>
  <c r="B48" i="1"/>
  <c r="G49" i="1"/>
  <c r="E47" i="1"/>
  <c r="F47" i="1"/>
  <c r="B49" i="1" l="1"/>
  <c r="D49" i="1"/>
  <c r="C49" i="1"/>
  <c r="G50" i="1"/>
  <c r="E48" i="1"/>
  <c r="F48" i="1"/>
  <c r="D50" i="1" l="1"/>
  <c r="C50" i="1"/>
  <c r="B50" i="1"/>
  <c r="G51" i="1"/>
  <c r="F49" i="1"/>
  <c r="E49" i="1"/>
  <c r="D51" i="1" l="1"/>
  <c r="C51" i="1"/>
  <c r="B51" i="1"/>
  <c r="G52" i="1"/>
  <c r="E50" i="1"/>
  <c r="F50" i="1"/>
  <c r="D52" i="1" l="1"/>
  <c r="C52" i="1"/>
  <c r="B52" i="1"/>
  <c r="G53" i="1"/>
  <c r="F51" i="1"/>
  <c r="E51" i="1"/>
  <c r="B53" i="1" l="1"/>
  <c r="D53" i="1"/>
  <c r="C53" i="1"/>
  <c r="G54" i="1"/>
  <c r="F52" i="1"/>
  <c r="E52" i="1"/>
  <c r="D54" i="1" l="1"/>
  <c r="C54" i="1"/>
  <c r="B54" i="1"/>
  <c r="E53" i="1"/>
  <c r="F53" i="1"/>
  <c r="E54" i="1" l="1"/>
  <c r="F54" i="1"/>
</calcChain>
</file>

<file path=xl/sharedStrings.xml><?xml version="1.0" encoding="utf-8"?>
<sst xmlns="http://schemas.openxmlformats.org/spreadsheetml/2006/main" count="42" uniqueCount="42">
  <si>
    <t>Pmt
Num</t>
  </si>
  <si>
    <t>Total Princ Paid</t>
  </si>
  <si>
    <t>Interest</t>
  </si>
  <si>
    <t>Mth Pmt</t>
  </si>
  <si>
    <t>Outstanding</t>
  </si>
  <si>
    <t>Pmt</t>
  </si>
  <si>
    <t>First Pmt</t>
  </si>
  <si>
    <t>Months</t>
  </si>
  <si>
    <t>Loan Amt</t>
  </si>
  <si>
    <t>Related tutorials</t>
  </si>
  <si>
    <t>Contextures Recommends</t>
  </si>
  <si>
    <t>Pivot table tutorials and tips, with comments and questions</t>
  </si>
  <si>
    <t>Excel Pivot Tables Blog</t>
  </si>
  <si>
    <t>Contextures Excel Blog</t>
  </si>
  <si>
    <t>Hundreds of tutorials, tips and sample files</t>
  </si>
  <si>
    <t>Contextures Excel Tips Website</t>
  </si>
  <si>
    <t>Contextures Sites &amp; News</t>
  </si>
  <si>
    <t>Downloaded From</t>
  </si>
  <si>
    <t>Payment Calculation Table</t>
  </si>
  <si>
    <t>Conditional Formatting Examples</t>
  </si>
  <si>
    <t>Notes</t>
  </si>
  <si>
    <t>PMT and IPMT functions are used on Payments sheet</t>
  </si>
  <si>
    <t>INDEX function returns date, based on MATCH function results</t>
  </si>
  <si>
    <t xml:space="preserve"> =$A7=INDEX($A$7:$A$54,MATCH(TODAY(),$A$7:$A$54,1))</t>
  </si>
  <si>
    <t xml:space="preserve">INDEX / MATCH </t>
  </si>
  <si>
    <t>Latest payment row is highlighted with a Conditional Formatting Rule</t>
  </si>
  <si>
    <t>MATCH looks for current date in payment date list</t>
  </si>
  <si>
    <t>Pay Date</t>
  </si>
  <si>
    <t>Principal</t>
  </si>
  <si>
    <t>Yr Rate</t>
  </si>
  <si>
    <t>Excel PMT Function (Example 4)</t>
  </si>
  <si>
    <t>• PMT calculates the monthly payment amount</t>
  </si>
  <si>
    <t>• IPMT calculates the interest portion of each monthly payment</t>
  </si>
  <si>
    <t>NOTE:</t>
  </si>
  <si>
    <t>Enter Loan details in green cells above</t>
  </si>
  <si>
    <r>
      <rPr>
        <b/>
        <sz val="12"/>
        <rFont val="Calibri"/>
        <family val="2"/>
        <scheme val="minor"/>
      </rPr>
      <t>Do not enter any data in the table</t>
    </r>
    <r>
      <rPr>
        <sz val="12"/>
        <rFont val="Calibri"/>
        <family val="2"/>
        <scheme val="minor"/>
      </rPr>
      <t xml:space="preserve"> - every column contains formulas</t>
    </r>
  </si>
  <si>
    <t>Warning</t>
  </si>
  <si>
    <t>Check with your loan company to confirm the exact dates and amounts</t>
  </si>
  <si>
    <t>They might use different calculations.</t>
  </si>
  <si>
    <t>Excel tutorials and tips, with comments and questions</t>
  </si>
  <si>
    <t>Excel Products</t>
  </si>
  <si>
    <t>Excel tools and training, recommended by Debra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</si>
</sst>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0" x14ac:knownFonts="1">
    <font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u/>
      <sz val="11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horizontal="left" indent="1"/>
    </xf>
    <xf numFmtId="0" fontId="8" fillId="0" borderId="0"/>
    <xf numFmtId="0" fontId="9" fillId="0" borderId="0" applyNumberFormat="0" applyFill="0" applyBorder="0" applyAlignment="0" applyProtection="0">
      <alignment horizontal="left" indent="1"/>
    </xf>
  </cellStyleXfs>
  <cellXfs count="30">
    <xf numFmtId="0" fontId="0" fillId="0" borderId="0" xfId="0"/>
    <xf numFmtId="8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6" fillId="0" borderId="0" xfId="1" applyAlignment="1" applyProtection="1"/>
    <xf numFmtId="0" fontId="3" fillId="0" borderId="0" xfId="0" applyFont="1"/>
    <xf numFmtId="0" fontId="6" fillId="0" borderId="0" xfId="1" applyAlignment="1" applyProtection="1">
      <alignment horizontal="left"/>
    </xf>
    <xf numFmtId="0" fontId="0" fillId="0" borderId="0" xfId="0" applyAlignment="1">
      <alignment horizontal="right"/>
    </xf>
    <xf numFmtId="0" fontId="6" fillId="0" borderId="0" xfId="1" applyAlignment="1"/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 inden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indent="3"/>
    </xf>
    <xf numFmtId="0" fontId="7" fillId="0" borderId="0" xfId="0" applyFont="1" applyAlignment="1">
      <alignment horizontal="left"/>
    </xf>
    <xf numFmtId="10" fontId="0" fillId="2" borderId="1" xfId="0" applyNumberFormat="1" applyFill="1" applyBorder="1" applyAlignment="1">
      <alignment horizontal="center"/>
    </xf>
    <xf numFmtId="0" fontId="3" fillId="3" borderId="0" xfId="0" applyFont="1" applyFill="1" applyAlignment="1">
      <alignment horizontal="left" indent="1"/>
    </xf>
    <xf numFmtId="0" fontId="0" fillId="3" borderId="0" xfId="0" applyFill="1"/>
    <xf numFmtId="0" fontId="4" fillId="0" borderId="0" xfId="2" applyFont="1" applyAlignment="1">
      <alignment horizontal="left"/>
    </xf>
    <xf numFmtId="0" fontId="8" fillId="0" borderId="0" xfId="2"/>
    <xf numFmtId="0" fontId="9" fillId="0" borderId="0" xfId="3" applyAlignment="1"/>
    <xf numFmtId="0" fontId="5" fillId="0" borderId="0" xfId="2" applyFont="1" applyAlignment="1">
      <alignment horizontal="left"/>
    </xf>
    <xf numFmtId="0" fontId="9" fillId="0" borderId="0" xfId="3" applyAlignment="1" applyProtection="1"/>
    <xf numFmtId="0" fontId="8" fillId="0" borderId="0" xfId="2" applyAlignment="1">
      <alignment horizontal="left"/>
    </xf>
  </cellXfs>
  <cellStyles count="4">
    <cellStyle name="Ctx_Hyperlink" xfId="1" xr:uid="{AE7B4B2B-1AC6-4D77-8B71-C1BB6147ED4D}"/>
    <cellStyle name="Ctx_Hyperlink 2" xfId="3" xr:uid="{D0E7DE98-502F-4044-88E7-74EE67B1E4AA}"/>
    <cellStyle name="Normal" xfId="0" builtinId="0" customBuiltin="1"/>
    <cellStyle name="Normal 2" xfId="2" xr:uid="{D35F593D-3CF4-44C7-BAD1-B1AD273D0C66}"/>
  </cellStyles>
  <dxfs count="9">
    <dxf>
      <fill>
        <patternFill>
          <bgColor theme="7" tint="0.59996337778862885"/>
        </patternFill>
      </fill>
    </dxf>
    <dxf>
      <numFmt numFmtId="19" formatCode="m/d/yyyy"/>
    </dxf>
    <dxf>
      <numFmt numFmtId="0" formatCode="General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alignment horizontal="center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textures.com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129540</xdr:colOff>
      <xdr:row>0</xdr:row>
      <xdr:rowOff>68580</xdr:rowOff>
    </xdr:from>
    <xdr:ext cx="2150746" cy="37719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785761-89ED-49AB-81C0-D06818446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68580"/>
          <a:ext cx="2150746" cy="3771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ACFA2E-4028-4C48-A861-5A01C133E3F7}" name="tblPay" displayName="tblPay" ref="A6:G54" totalsRowShown="0" headerRowDxfId="8">
  <autoFilter ref="A6:G54" xr:uid="{63BA4A11-5669-4D49-8C42-1C83BEAB8B74}"/>
  <tableColumns count="7">
    <tableColumn id="1" xr3:uid="{275B558D-6251-4A73-8463-B2370C6B36A9}" name="Pay Date" dataDxfId="1">
      <calculatedColumnFormula>IF(G7="","", EDATE(LoanStart,G7-1))</calculatedColumnFormula>
    </tableColumn>
    <tableColumn id="2" xr3:uid="{090031C1-55C0-4C5D-90FE-69F043998BDF}" name="Outstanding" dataDxfId="7">
      <calculatedColumnFormula>IF(G7="","",LoanAmt-SUM(E$6:E6))</calculatedColumnFormula>
    </tableColumn>
    <tableColumn id="3" xr3:uid="{38B508C5-C5D3-49E9-9580-D1838472FFBC}" name="Mth Pmt" dataDxfId="6">
      <calculatedColumnFormula>IF(G7="","",LoanPmt)</calculatedColumnFormula>
    </tableColumn>
    <tableColumn id="4" xr3:uid="{AE9443D0-992B-413A-B35C-B7E924C42F55}" name="Interest" dataDxfId="5">
      <calculatedColumnFormula>IF(G7="","",-IPMT(LoanRate/12,G7,LoanMths,LoanAmt))</calculatedColumnFormula>
    </tableColumn>
    <tableColumn id="5" xr3:uid="{6E0236D9-D1F6-457B-A293-D08DB42234C8}" name="Principal" dataDxfId="4">
      <calculatedColumnFormula>IF(G7="","",C7-D7)</calculatedColumnFormula>
    </tableColumn>
    <tableColumn id="7" xr3:uid="{6BBD9E1C-9C8C-4A31-840C-036AA27AB75C}" name="Total Princ Paid" dataDxfId="3">
      <calculatedColumnFormula>IF(G7="","",SUM(E$6:E7))</calculatedColumnFormula>
    </tableColumn>
    <tableColumn id="6" xr3:uid="{3FBC85B0-849D-4AE3-93B9-24788C56FCA8}" name="Pmt_x000a_Num" dataDxfId="2">
      <calculatedColumnFormula>IF(MAX(G$6:G6)&lt;LoanMths,SUM(G6,1),"")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extures.com/excelformulacheckbox.html" TargetMode="External"/><Relationship Id="rId2" Type="http://schemas.openxmlformats.org/officeDocument/2006/relationships/hyperlink" Target="https://www.contextures.com/excelpmtfunction.html" TargetMode="External"/><Relationship Id="rId1" Type="http://schemas.openxmlformats.org/officeDocument/2006/relationships/hyperlink" Target="https://www.contextures.com/xlCondFormat03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ontextures.com/xlFunctions03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exturesblog.com/" TargetMode="External"/><Relationship Id="rId2" Type="http://schemas.openxmlformats.org/officeDocument/2006/relationships/hyperlink" Target="https://www.pivot-table.com/" TargetMode="External"/><Relationship Id="rId1" Type="http://schemas.openxmlformats.org/officeDocument/2006/relationships/hyperlink" Target="https://www.contextures.com/tiptech.htm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contextures.com/ctxrm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2E687-8D61-44E3-B9D4-E7CF7E1981DB}">
  <sheetPr codeName="Sheet1"/>
  <dimension ref="B1:G24"/>
  <sheetViews>
    <sheetView showGridLines="0" tabSelected="1" zoomScale="120" zoomScaleNormal="120" workbookViewId="0">
      <pane ySplit="3" topLeftCell="A4" activePane="bottomLeft" state="frozen"/>
      <selection activeCell="A4" sqref="A4"/>
      <selection pane="bottomLeft" activeCell="B6" sqref="B6"/>
    </sheetView>
  </sheetViews>
  <sheetFormatPr defaultColWidth="8" defaultRowHeight="15.75" x14ac:dyDescent="0.25"/>
  <cols>
    <col min="2" max="2" width="3.125" customWidth="1"/>
    <col min="3" max="3" width="33" customWidth="1"/>
  </cols>
  <sheetData>
    <row r="1" spans="2:7" ht="7.5" customHeight="1" x14ac:dyDescent="0.25"/>
    <row r="4" spans="2:7" ht="9.75" customHeight="1" x14ac:dyDescent="0.25"/>
    <row r="5" spans="2:7" x14ac:dyDescent="0.25">
      <c r="C5" s="9" t="s">
        <v>17</v>
      </c>
    </row>
    <row r="6" spans="2:7" x14ac:dyDescent="0.25">
      <c r="B6" s="11"/>
      <c r="C6" s="10" t="s">
        <v>30</v>
      </c>
    </row>
    <row r="7" spans="2:7" ht="9.75" customHeight="1" x14ac:dyDescent="0.25">
      <c r="B7" s="11"/>
    </row>
    <row r="8" spans="2:7" x14ac:dyDescent="0.25">
      <c r="B8" s="11"/>
      <c r="C8" s="9" t="s">
        <v>9</v>
      </c>
    </row>
    <row r="9" spans="2:7" x14ac:dyDescent="0.25">
      <c r="B9" s="11"/>
      <c r="C9" s="12" t="s">
        <v>18</v>
      </c>
    </row>
    <row r="10" spans="2:7" x14ac:dyDescent="0.25">
      <c r="C10" s="12" t="s">
        <v>24</v>
      </c>
    </row>
    <row r="11" spans="2:7" x14ac:dyDescent="0.25">
      <c r="B11" s="11"/>
      <c r="C11" s="8" t="s">
        <v>19</v>
      </c>
    </row>
    <row r="12" spans="2:7" ht="9.75" customHeight="1" x14ac:dyDescent="0.25"/>
    <row r="13" spans="2:7" x14ac:dyDescent="0.25">
      <c r="C13" s="9" t="s">
        <v>36</v>
      </c>
    </row>
    <row r="14" spans="2:7" x14ac:dyDescent="0.25">
      <c r="C14" s="22" t="s">
        <v>37</v>
      </c>
      <c r="D14" s="23"/>
      <c r="E14" s="23"/>
      <c r="F14" s="23"/>
      <c r="G14" s="23"/>
    </row>
    <row r="15" spans="2:7" x14ac:dyDescent="0.25">
      <c r="C15" s="13" t="s">
        <v>38</v>
      </c>
    </row>
    <row r="16" spans="2:7" ht="9.75" customHeight="1" x14ac:dyDescent="0.25"/>
    <row r="17" spans="2:3" x14ac:dyDescent="0.25">
      <c r="C17" s="9" t="s">
        <v>20</v>
      </c>
    </row>
    <row r="18" spans="2:3" x14ac:dyDescent="0.25">
      <c r="B18">
        <v>1</v>
      </c>
      <c r="C18" t="s">
        <v>21</v>
      </c>
    </row>
    <row r="19" spans="2:3" x14ac:dyDescent="0.25">
      <c r="C19" s="13" t="s">
        <v>31</v>
      </c>
    </row>
    <row r="20" spans="2:3" x14ac:dyDescent="0.25">
      <c r="C20" s="13" t="s">
        <v>32</v>
      </c>
    </row>
    <row r="21" spans="2:3" x14ac:dyDescent="0.25">
      <c r="B21">
        <v>2</v>
      </c>
      <c r="C21" t="s">
        <v>25</v>
      </c>
    </row>
    <row r="22" spans="2:3" x14ac:dyDescent="0.25">
      <c r="C22" s="14" t="s">
        <v>23</v>
      </c>
    </row>
    <row r="23" spans="2:3" x14ac:dyDescent="0.25">
      <c r="C23" s="13" t="s">
        <v>26</v>
      </c>
    </row>
    <row r="24" spans="2:3" x14ac:dyDescent="0.25">
      <c r="C24" s="13" t="s">
        <v>22</v>
      </c>
    </row>
  </sheetData>
  <hyperlinks>
    <hyperlink ref="C11" r:id="rId1" xr:uid="{003D2042-8232-4B0D-B3D8-5572D9E3CC88}"/>
    <hyperlink ref="C6" r:id="rId2" display="Excel PMT Function" xr:uid="{F86581B8-CD4A-4928-941B-16E4EA75AC83}"/>
    <hyperlink ref="C9" r:id="rId3" display="https://www.contextures.com/excelformulacheckbox.html" xr:uid="{60F34E31-C7F7-4FF8-B7A6-2377F5DDF9C0}"/>
    <hyperlink ref="C10" r:id="rId4" display="https://www.contextures.com/xlFunctions03.html" xr:uid="{2D5912CF-C7FC-40E4-AFB2-947FEFAB3A08}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4E992-0A3C-4E78-8D26-7397FEBDFB23}">
  <sheetPr codeName="Sheet2"/>
  <dimension ref="A1:I54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.75" x14ac:dyDescent="0.25"/>
  <cols>
    <col min="1" max="1" width="10.125" customWidth="1"/>
    <col min="2" max="2" width="10.625" customWidth="1"/>
    <col min="3" max="3" width="8.75" customWidth="1"/>
    <col min="4" max="4" width="7.75" customWidth="1"/>
    <col min="5" max="5" width="9.375" customWidth="1"/>
    <col min="6" max="6" width="10.375" customWidth="1"/>
    <col min="7" max="7" width="6.5" customWidth="1"/>
    <col min="8" max="8" width="10.5" customWidth="1"/>
    <col min="9" max="9" width="9.375" bestFit="1" customWidth="1"/>
  </cols>
  <sheetData>
    <row r="1" spans="1:9" x14ac:dyDescent="0.25">
      <c r="A1" s="4" t="s">
        <v>6</v>
      </c>
      <c r="B1" s="4" t="s">
        <v>8</v>
      </c>
      <c r="C1" s="4" t="s">
        <v>7</v>
      </c>
      <c r="D1" s="4" t="s">
        <v>29</v>
      </c>
      <c r="E1" s="4" t="s">
        <v>5</v>
      </c>
      <c r="F1" s="19" t="s">
        <v>33</v>
      </c>
      <c r="G1" s="20" t="s">
        <v>34</v>
      </c>
    </row>
    <row r="2" spans="1:9" x14ac:dyDescent="0.25">
      <c r="A2" s="5">
        <v>44805</v>
      </c>
      <c r="B2" s="6">
        <v>5000</v>
      </c>
      <c r="C2" s="6">
        <v>36</v>
      </c>
      <c r="D2" s="21">
        <v>0.05</v>
      </c>
      <c r="E2" s="7">
        <f>-PMT(LoanRate/12,LoanMths,LoanAmt)</f>
        <v>149.85448552332738</v>
      </c>
      <c r="G2" t="s">
        <v>35</v>
      </c>
    </row>
    <row r="3" spans="1:9" ht="8.25" customHeight="1" x14ac:dyDescent="0.25"/>
    <row r="4" spans="1:9" ht="8.25" customHeight="1" x14ac:dyDescent="0.25"/>
    <row r="5" spans="1:9" ht="5.25" customHeight="1" x14ac:dyDescent="0.25">
      <c r="A5" s="3"/>
      <c r="B5" s="3"/>
      <c r="C5" s="3"/>
    </row>
    <row r="6" spans="1:9" ht="31.5" x14ac:dyDescent="0.25">
      <c r="A6" s="15" t="s">
        <v>27</v>
      </c>
      <c r="B6" s="16" t="s">
        <v>4</v>
      </c>
      <c r="C6" s="15" t="s">
        <v>3</v>
      </c>
      <c r="D6" s="17" t="s">
        <v>2</v>
      </c>
      <c r="E6" s="17" t="s">
        <v>28</v>
      </c>
      <c r="F6" s="17" t="s">
        <v>1</v>
      </c>
      <c r="G6" s="18" t="s">
        <v>0</v>
      </c>
    </row>
    <row r="7" spans="1:9" x14ac:dyDescent="0.25">
      <c r="A7" s="2">
        <f>IF(G7="","", EDATE(LoanStart,G7-1))</f>
        <v>44805</v>
      </c>
      <c r="B7" s="1">
        <f>IF(G7="","",LoanAmt-SUM(E$6:E6))</f>
        <v>5000</v>
      </c>
      <c r="C7" s="1">
        <f t="shared" ref="C7:C54" si="0">IF(G7="","",LoanPmt)</f>
        <v>149.85448552332738</v>
      </c>
      <c r="D7" s="1">
        <f t="shared" ref="D7:D54" si="1">IF(G7="","",-IPMT(LoanRate/12,G7,LoanMths,LoanAmt))</f>
        <v>20.833333333333332</v>
      </c>
      <c r="E7" s="1">
        <f t="shared" ref="E7:E54" si="2">IF(G7="","",C7-D7)</f>
        <v>129.02115218999404</v>
      </c>
      <c r="F7" s="1">
        <f>IF(G7="","",SUM(E$6:E7))</f>
        <v>129.02115218999404</v>
      </c>
      <c r="G7">
        <f>IF(MAX(G$6:G6)&lt;LoanMths,SUM(G6,1),"")</f>
        <v>1</v>
      </c>
      <c r="I7" s="2"/>
    </row>
    <row r="8" spans="1:9" x14ac:dyDescent="0.25">
      <c r="A8" s="2">
        <f>IF(G8="","", EDATE(LoanStart,G8-1))</f>
        <v>44835</v>
      </c>
      <c r="B8" s="1">
        <f>IF(G8="","",LoanAmt-SUM(E$6:E7))</f>
        <v>4870.9788478100063</v>
      </c>
      <c r="C8" s="1">
        <f t="shared" si="0"/>
        <v>149.85448552332738</v>
      </c>
      <c r="D8" s="1">
        <f t="shared" si="1"/>
        <v>20.295745199208358</v>
      </c>
      <c r="E8" s="1">
        <f t="shared" si="2"/>
        <v>129.55874032411901</v>
      </c>
      <c r="F8" s="1">
        <f>IF(G8="","",SUM(E$6:E8))</f>
        <v>258.57989251411306</v>
      </c>
      <c r="G8">
        <f>IF(MAX(G$6:G7)&lt;LoanMths,SUM(G7,1),"")</f>
        <v>2</v>
      </c>
      <c r="I8" s="2"/>
    </row>
    <row r="9" spans="1:9" x14ac:dyDescent="0.25">
      <c r="A9" s="2">
        <f>IF(G9="","", EDATE(LoanStart,G9-1))</f>
        <v>44866</v>
      </c>
      <c r="B9" s="1">
        <f>IF(G9="","",LoanAmt-SUM(E$6:E8))</f>
        <v>4741.4201074858865</v>
      </c>
      <c r="C9" s="1">
        <f t="shared" si="0"/>
        <v>149.85448552332738</v>
      </c>
      <c r="D9" s="1">
        <f t="shared" si="1"/>
        <v>19.755917114524536</v>
      </c>
      <c r="E9" s="1">
        <f t="shared" si="2"/>
        <v>130.09856840880286</v>
      </c>
      <c r="F9" s="1">
        <f>IF(G9="","",SUM(E$6:E9))</f>
        <v>388.67846092291592</v>
      </c>
      <c r="G9">
        <f>IF(MAX(G$6:G8)&lt;LoanMths,SUM(G8,1),"")</f>
        <v>3</v>
      </c>
      <c r="I9" s="2"/>
    </row>
    <row r="10" spans="1:9" x14ac:dyDescent="0.25">
      <c r="A10" s="2">
        <f>IF(G10="","", EDATE(LoanStart,G10-1))</f>
        <v>44896</v>
      </c>
      <c r="B10" s="1">
        <f>IF(G10="","",LoanAmt-SUM(E$6:E9))</f>
        <v>4611.3215390770838</v>
      </c>
      <c r="C10" s="1">
        <f t="shared" si="0"/>
        <v>149.85448552332738</v>
      </c>
      <c r="D10" s="1">
        <f t="shared" si="1"/>
        <v>19.213839746154516</v>
      </c>
      <c r="E10" s="1">
        <f t="shared" si="2"/>
        <v>130.64064577717286</v>
      </c>
      <c r="F10" s="1">
        <f>IF(G10="","",SUM(E$6:E10))</f>
        <v>519.31910670008881</v>
      </c>
      <c r="G10">
        <f>IF(MAX(G$6:G9)&lt;LoanMths,SUM(G9,1),"")</f>
        <v>4</v>
      </c>
      <c r="I10" s="2"/>
    </row>
    <row r="11" spans="1:9" x14ac:dyDescent="0.25">
      <c r="A11" s="2">
        <f>IF(G11="","", EDATE(LoanStart,G11-1))</f>
        <v>44927</v>
      </c>
      <c r="B11" s="1">
        <f>IF(G11="","",LoanAmt-SUM(E$6:E10))</f>
        <v>4480.6808932999111</v>
      </c>
      <c r="C11" s="1">
        <f t="shared" si="0"/>
        <v>149.85448552332738</v>
      </c>
      <c r="D11" s="1">
        <f t="shared" si="1"/>
        <v>18.669503722082965</v>
      </c>
      <c r="E11" s="1">
        <f t="shared" si="2"/>
        <v>131.18498180124442</v>
      </c>
      <c r="F11" s="1">
        <f>IF(G11="","",SUM(E$6:E11))</f>
        <v>650.50408850133317</v>
      </c>
      <c r="G11">
        <f>IF(MAX(G$6:G10)&lt;LoanMths,SUM(G10,1),"")</f>
        <v>5</v>
      </c>
      <c r="I11" s="2"/>
    </row>
    <row r="12" spans="1:9" x14ac:dyDescent="0.25">
      <c r="A12" s="2">
        <f>IF(G12="","", EDATE(LoanStart,G12-1))</f>
        <v>44958</v>
      </c>
      <c r="B12" s="1">
        <f>IF(G12="","",LoanAmt-SUM(E$6:E11))</f>
        <v>4349.4959114986668</v>
      </c>
      <c r="C12" s="1">
        <f t="shared" si="0"/>
        <v>149.85448552332738</v>
      </c>
      <c r="D12" s="1">
        <f t="shared" si="1"/>
        <v>18.122899631244451</v>
      </c>
      <c r="E12" s="1">
        <f t="shared" si="2"/>
        <v>131.73158589208293</v>
      </c>
      <c r="F12" s="1">
        <f>IF(G12="","",SUM(E$6:E12))</f>
        <v>782.23567439341605</v>
      </c>
      <c r="G12">
        <f>IF(MAX(G$6:G11)&lt;LoanMths,SUM(G11,1),"")</f>
        <v>6</v>
      </c>
      <c r="I12" s="2"/>
    </row>
    <row r="13" spans="1:9" x14ac:dyDescent="0.25">
      <c r="A13" s="2">
        <f>IF(G13="","", EDATE(LoanStart,G13-1))</f>
        <v>44986</v>
      </c>
      <c r="B13" s="1">
        <f>IF(G13="","",LoanAmt-SUM(E$6:E12))</f>
        <v>4217.764325606584</v>
      </c>
      <c r="C13" s="1">
        <f t="shared" si="0"/>
        <v>149.85448552332738</v>
      </c>
      <c r="D13" s="1">
        <f t="shared" si="1"/>
        <v>17.574018023360772</v>
      </c>
      <c r="E13" s="1">
        <f t="shared" si="2"/>
        <v>132.28046749996662</v>
      </c>
      <c r="F13" s="1">
        <f>IF(G13="","",SUM(E$6:E13))</f>
        <v>914.51614189338261</v>
      </c>
      <c r="G13">
        <f>IF(MAX(G$6:G12)&lt;LoanMths,SUM(G12,1),"")</f>
        <v>7</v>
      </c>
      <c r="I13" s="2"/>
    </row>
    <row r="14" spans="1:9" x14ac:dyDescent="0.25">
      <c r="A14" s="2">
        <f>IF(G14="","", EDATE(LoanStart,G14-1))</f>
        <v>45017</v>
      </c>
      <c r="B14" s="1">
        <f>IF(G14="","",LoanAmt-SUM(E$6:E13))</f>
        <v>4085.4838581066174</v>
      </c>
      <c r="C14" s="1">
        <f t="shared" si="0"/>
        <v>149.85448552332738</v>
      </c>
      <c r="D14" s="1">
        <f t="shared" si="1"/>
        <v>17.022849408777574</v>
      </c>
      <c r="E14" s="1">
        <f t="shared" si="2"/>
        <v>132.83163611454981</v>
      </c>
      <c r="F14" s="1">
        <f>IF(G14="","",SUM(E$6:E14))</f>
        <v>1047.3477780079324</v>
      </c>
      <c r="G14">
        <f>IF(MAX(G$6:G13)&lt;LoanMths,SUM(G13,1),"")</f>
        <v>8</v>
      </c>
      <c r="I14" s="2"/>
    </row>
    <row r="15" spans="1:9" x14ac:dyDescent="0.25">
      <c r="A15" s="2">
        <f>IF(G15="","", EDATE(LoanStart,G15-1))</f>
        <v>45047</v>
      </c>
      <c r="B15" s="1">
        <f>IF(G15="","",LoanAmt-SUM(E$6:E14))</f>
        <v>3952.6522219920676</v>
      </c>
      <c r="C15" s="1">
        <f t="shared" si="0"/>
        <v>149.85448552332738</v>
      </c>
      <c r="D15" s="1">
        <f t="shared" si="1"/>
        <v>16.469384258300284</v>
      </c>
      <c r="E15" s="1">
        <f t="shared" si="2"/>
        <v>133.38510126502709</v>
      </c>
      <c r="F15" s="1">
        <f>IF(G15="","",SUM(E$6:E15))</f>
        <v>1180.7328792729595</v>
      </c>
      <c r="G15">
        <f>IF(MAX(G$6:G14)&lt;LoanMths,SUM(G14,1),"")</f>
        <v>9</v>
      </c>
      <c r="I15" s="2"/>
    </row>
    <row r="16" spans="1:9" x14ac:dyDescent="0.25">
      <c r="A16" s="2">
        <f>IF(G16="","", EDATE(LoanStart,G16-1))</f>
        <v>45078</v>
      </c>
      <c r="B16" s="1">
        <f>IF(G16="","",LoanAmt-SUM(E$6:E15))</f>
        <v>3819.2671207270405</v>
      </c>
      <c r="C16" s="1">
        <f t="shared" si="0"/>
        <v>149.85448552332738</v>
      </c>
      <c r="D16" s="1">
        <f t="shared" si="1"/>
        <v>15.913613003029338</v>
      </c>
      <c r="E16" s="1">
        <f t="shared" si="2"/>
        <v>133.94087252029806</v>
      </c>
      <c r="F16" s="1">
        <f>IF(G16="","",SUM(E$6:E16))</f>
        <v>1314.6737517932575</v>
      </c>
      <c r="G16">
        <f>IF(MAX(G$6:G15)&lt;LoanMths,SUM(G15,1),"")</f>
        <v>10</v>
      </c>
      <c r="I16" s="2"/>
    </row>
    <row r="17" spans="1:9" x14ac:dyDescent="0.25">
      <c r="A17" s="2">
        <f>IF(G17="","", EDATE(LoanStart,G17-1))</f>
        <v>45108</v>
      </c>
      <c r="B17" s="1">
        <f>IF(G17="","",LoanAmt-SUM(E$6:E16))</f>
        <v>3685.3262482067425</v>
      </c>
      <c r="C17" s="1">
        <f t="shared" si="0"/>
        <v>149.85448552332738</v>
      </c>
      <c r="D17" s="1">
        <f t="shared" si="1"/>
        <v>15.35552603419476</v>
      </c>
      <c r="E17" s="1">
        <f t="shared" si="2"/>
        <v>134.49895948913263</v>
      </c>
      <c r="F17" s="1">
        <f>IF(G17="","",SUM(E$6:E17))</f>
        <v>1449.1727112823901</v>
      </c>
      <c r="G17">
        <f>IF(MAX(G$6:G16)&lt;LoanMths,SUM(G16,1),"")</f>
        <v>11</v>
      </c>
      <c r="I17" s="2"/>
    </row>
    <row r="18" spans="1:9" x14ac:dyDescent="0.25">
      <c r="A18" s="2">
        <f>IF(G18="","", EDATE(LoanStart,G18-1))</f>
        <v>45139</v>
      </c>
      <c r="B18" s="1">
        <f>IF(G18="","",LoanAmt-SUM(E$6:E17))</f>
        <v>3550.8272887176099</v>
      </c>
      <c r="C18" s="1">
        <f t="shared" si="0"/>
        <v>149.85448552332738</v>
      </c>
      <c r="D18" s="1">
        <f t="shared" si="1"/>
        <v>14.795113702990045</v>
      </c>
      <c r="E18" s="1">
        <f t="shared" si="2"/>
        <v>135.05937182033733</v>
      </c>
      <c r="F18" s="1">
        <f>IF(G18="","",SUM(E$6:E18))</f>
        <v>1584.2320831027273</v>
      </c>
      <c r="G18">
        <f>IF(MAX(G$6:G17)&lt;LoanMths,SUM(G17,1),"")</f>
        <v>12</v>
      </c>
      <c r="I18" s="2"/>
    </row>
    <row r="19" spans="1:9" x14ac:dyDescent="0.25">
      <c r="A19" s="2">
        <f>IF(G19="","", EDATE(LoanStart,G19-1))</f>
        <v>45170</v>
      </c>
      <c r="B19" s="1">
        <f>IF(G19="","",LoanAmt-SUM(E$6:E18))</f>
        <v>3415.7679168972727</v>
      </c>
      <c r="C19" s="1">
        <f t="shared" si="0"/>
        <v>149.85448552332738</v>
      </c>
      <c r="D19" s="1">
        <f t="shared" si="1"/>
        <v>14.232366320405305</v>
      </c>
      <c r="E19" s="1">
        <f t="shared" si="2"/>
        <v>135.62211920292208</v>
      </c>
      <c r="F19" s="1">
        <f>IF(G19="","",SUM(E$6:E19))</f>
        <v>1719.8542023056493</v>
      </c>
      <c r="G19">
        <f>IF(MAX(G$6:G18)&lt;LoanMths,SUM(G18,1),"")</f>
        <v>13</v>
      </c>
      <c r="I19" s="2"/>
    </row>
    <row r="20" spans="1:9" x14ac:dyDescent="0.25">
      <c r="A20" s="2">
        <f>IF(G20="","", EDATE(LoanStart,G20-1))</f>
        <v>45200</v>
      </c>
      <c r="B20" s="1">
        <f>IF(G20="","",LoanAmt-SUM(E$6:E19))</f>
        <v>3280.1457976943507</v>
      </c>
      <c r="C20" s="1">
        <f t="shared" si="0"/>
        <v>149.85448552332738</v>
      </c>
      <c r="D20" s="1">
        <f t="shared" si="1"/>
        <v>13.667274157059795</v>
      </c>
      <c r="E20" s="1">
        <f t="shared" si="2"/>
        <v>136.18721136626758</v>
      </c>
      <c r="F20" s="1">
        <f>IF(G20="","",SUM(E$6:E20))</f>
        <v>1856.0414136719169</v>
      </c>
      <c r="G20">
        <f>IF(MAX(G$6:G19)&lt;LoanMths,SUM(G19,1),"")</f>
        <v>14</v>
      </c>
      <c r="I20" s="2"/>
    </row>
    <row r="21" spans="1:9" x14ac:dyDescent="0.25">
      <c r="A21" s="2">
        <f>IF(G21="","", EDATE(LoanStart,G21-1))</f>
        <v>45231</v>
      </c>
      <c r="B21" s="1">
        <f>IF(G21="","",LoanAmt-SUM(E$6:E20))</f>
        <v>3143.9585863280831</v>
      </c>
      <c r="C21" s="1">
        <f t="shared" si="0"/>
        <v>149.85448552332738</v>
      </c>
      <c r="D21" s="1">
        <f t="shared" si="1"/>
        <v>13.099827443033682</v>
      </c>
      <c r="E21" s="1">
        <f t="shared" si="2"/>
        <v>136.75465808029369</v>
      </c>
      <c r="F21" s="1">
        <f>IF(G21="","",SUM(E$6:E21))</f>
        <v>1992.7960717522105</v>
      </c>
      <c r="G21">
        <f>IF(MAX(G$6:G20)&lt;LoanMths,SUM(G20,1),"")</f>
        <v>15</v>
      </c>
      <c r="I21" s="2"/>
    </row>
    <row r="22" spans="1:9" x14ac:dyDescent="0.25">
      <c r="A22" s="2">
        <f>IF(G22="","", EDATE(LoanStart,G22-1))</f>
        <v>45261</v>
      </c>
      <c r="B22" s="1">
        <f>IF(G22="","",LoanAmt-SUM(E$6:E21))</f>
        <v>3007.2039282477895</v>
      </c>
      <c r="C22" s="1">
        <f t="shared" si="0"/>
        <v>149.85448552332738</v>
      </c>
      <c r="D22" s="1">
        <f t="shared" si="1"/>
        <v>12.530016367699124</v>
      </c>
      <c r="E22" s="1">
        <f t="shared" si="2"/>
        <v>137.32446915562826</v>
      </c>
      <c r="F22" s="1">
        <f>IF(G22="","",SUM(E$6:E22))</f>
        <v>2130.1205409078389</v>
      </c>
      <c r="G22">
        <f>IF(MAX(G$6:G21)&lt;LoanMths,SUM(G21,1),"")</f>
        <v>16</v>
      </c>
      <c r="I22" s="2"/>
    </row>
    <row r="23" spans="1:9" x14ac:dyDescent="0.25">
      <c r="A23" s="2">
        <f>IF(G23="","", EDATE(LoanStart,G23-1))</f>
        <v>45292</v>
      </c>
      <c r="B23" s="1">
        <f>IF(G23="","",LoanAmt-SUM(E$6:E22))</f>
        <v>2869.8794590921611</v>
      </c>
      <c r="C23" s="1">
        <f t="shared" si="0"/>
        <v>149.85448552332738</v>
      </c>
      <c r="D23" s="1">
        <f t="shared" si="1"/>
        <v>11.957831079550672</v>
      </c>
      <c r="E23" s="1">
        <f t="shared" si="2"/>
        <v>137.8966544437767</v>
      </c>
      <c r="F23" s="1">
        <f>IF(G23="","",SUM(E$6:E23))</f>
        <v>2268.0171953516156</v>
      </c>
      <c r="G23">
        <f>IF(MAX(G$6:G22)&lt;LoanMths,SUM(G22,1),"")</f>
        <v>17</v>
      </c>
      <c r="I23" s="2"/>
    </row>
    <row r="24" spans="1:9" x14ac:dyDescent="0.25">
      <c r="A24" s="2">
        <f>IF(G24="","", EDATE(LoanStart,G24-1))</f>
        <v>45323</v>
      </c>
      <c r="B24" s="1">
        <f>IF(G24="","",LoanAmt-SUM(E$6:E23))</f>
        <v>2731.9828046483844</v>
      </c>
      <c r="C24" s="1">
        <f t="shared" si="0"/>
        <v>149.85448552332738</v>
      </c>
      <c r="D24" s="1">
        <f t="shared" si="1"/>
        <v>11.383261686034938</v>
      </c>
      <c r="E24" s="1">
        <f t="shared" si="2"/>
        <v>138.47122383729246</v>
      </c>
      <c r="F24" s="1">
        <f>IF(G24="","",SUM(E$6:E24))</f>
        <v>2406.4884191889082</v>
      </c>
      <c r="G24">
        <f>IF(MAX(G$6:G23)&lt;LoanMths,SUM(G23,1),"")</f>
        <v>18</v>
      </c>
      <c r="I24" s="2"/>
    </row>
    <row r="25" spans="1:9" x14ac:dyDescent="0.25">
      <c r="A25" s="2">
        <f>IF(G25="","", EDATE(LoanStart,G25-1))</f>
        <v>45352</v>
      </c>
      <c r="B25" s="1">
        <f>IF(G25="","",LoanAmt-SUM(E$6:E24))</f>
        <v>2593.5115808110918</v>
      </c>
      <c r="C25" s="1">
        <f t="shared" si="0"/>
        <v>149.85448552332738</v>
      </c>
      <c r="D25" s="1">
        <f t="shared" si="1"/>
        <v>10.80629825337955</v>
      </c>
      <c r="E25" s="1">
        <f t="shared" si="2"/>
        <v>139.04818726994785</v>
      </c>
      <c r="F25" s="1">
        <f>IF(G25="","",SUM(E$6:E25))</f>
        <v>2545.5366064588561</v>
      </c>
      <c r="G25">
        <f>IF(MAX(G$6:G24)&lt;LoanMths,SUM(G24,1),"")</f>
        <v>19</v>
      </c>
      <c r="I25" s="2"/>
    </row>
    <row r="26" spans="1:9" x14ac:dyDescent="0.25">
      <c r="A26" s="2">
        <f>IF(G26="","", EDATE(LoanStart,G26-1))</f>
        <v>45383</v>
      </c>
      <c r="B26" s="1">
        <f>IF(G26="","",LoanAmt-SUM(E$6:E25))</f>
        <v>2454.4633935411439</v>
      </c>
      <c r="C26" s="1">
        <f t="shared" si="0"/>
        <v>149.85448552332738</v>
      </c>
      <c r="D26" s="1">
        <f t="shared" si="1"/>
        <v>10.226930806421436</v>
      </c>
      <c r="E26" s="1">
        <f t="shared" si="2"/>
        <v>139.62755471690593</v>
      </c>
      <c r="F26" s="1">
        <f>IF(G26="","",SUM(E$6:E26))</f>
        <v>2685.1641611757623</v>
      </c>
      <c r="G26">
        <f>IF(MAX(G$6:G25)&lt;LoanMths,SUM(G25,1),"")</f>
        <v>20</v>
      </c>
      <c r="I26" s="2"/>
    </row>
    <row r="27" spans="1:9" x14ac:dyDescent="0.25">
      <c r="A27" s="2">
        <f>IF(G27="","", EDATE(LoanStart,G27-1))</f>
        <v>45413</v>
      </c>
      <c r="B27" s="1">
        <f>IF(G27="","",LoanAmt-SUM(E$6:E26))</f>
        <v>2314.8358388242377</v>
      </c>
      <c r="C27" s="1">
        <f t="shared" si="0"/>
        <v>149.85448552332738</v>
      </c>
      <c r="D27" s="1">
        <f t="shared" si="1"/>
        <v>9.6451493284343286</v>
      </c>
      <c r="E27" s="1">
        <f t="shared" si="2"/>
        <v>140.20933619489307</v>
      </c>
      <c r="F27" s="1">
        <f>IF(G27="","",SUM(E$6:E27))</f>
        <v>2825.3734973706555</v>
      </c>
      <c r="G27">
        <f>IF(MAX(G$6:G26)&lt;LoanMths,SUM(G26,1),"")</f>
        <v>21</v>
      </c>
      <c r="I27" s="2"/>
    </row>
    <row r="28" spans="1:9" x14ac:dyDescent="0.25">
      <c r="A28" s="2">
        <f>IF(G28="","", EDATE(LoanStart,G28-1))</f>
        <v>45444</v>
      </c>
      <c r="B28" s="1">
        <f>IF(G28="","",LoanAmt-SUM(E$6:E27))</f>
        <v>2174.6265026293445</v>
      </c>
      <c r="C28" s="1">
        <f t="shared" si="0"/>
        <v>149.85448552332738</v>
      </c>
      <c r="D28" s="1">
        <f t="shared" si="1"/>
        <v>9.0609437609556078</v>
      </c>
      <c r="E28" s="1">
        <f t="shared" si="2"/>
        <v>140.79354176237177</v>
      </c>
      <c r="F28" s="1">
        <f>IF(G28="","",SUM(E$6:E28))</f>
        <v>2966.1670391330272</v>
      </c>
      <c r="G28">
        <f>IF(MAX(G$6:G27)&lt;LoanMths,SUM(G27,1),"")</f>
        <v>22</v>
      </c>
      <c r="I28" s="2"/>
    </row>
    <row r="29" spans="1:9" x14ac:dyDescent="0.25">
      <c r="A29" s="2">
        <f>IF(G29="","", EDATE(LoanStart,G29-1))</f>
        <v>45474</v>
      </c>
      <c r="B29" s="1">
        <f>IF(G29="","",LoanAmt-SUM(E$6:E28))</f>
        <v>2033.8329608669728</v>
      </c>
      <c r="C29" s="1">
        <f t="shared" si="0"/>
        <v>149.85448552332738</v>
      </c>
      <c r="D29" s="1">
        <f t="shared" si="1"/>
        <v>8.4743040036123922</v>
      </c>
      <c r="E29" s="1">
        <f t="shared" si="2"/>
        <v>141.38018151971499</v>
      </c>
      <c r="F29" s="1">
        <f>IF(G29="","",SUM(E$6:E29))</f>
        <v>3107.547220652742</v>
      </c>
      <c r="G29">
        <f>IF(MAX(G$6:G28)&lt;LoanMths,SUM(G28,1),"")</f>
        <v>23</v>
      </c>
      <c r="I29" s="2"/>
    </row>
    <row r="30" spans="1:9" x14ac:dyDescent="0.25">
      <c r="A30" s="2">
        <f>IF(G30="","", EDATE(LoanStart,G30-1))</f>
        <v>45505</v>
      </c>
      <c r="B30" s="1">
        <f>IF(G30="","",LoanAmt-SUM(E$6:E29))</f>
        <v>1892.452779347258</v>
      </c>
      <c r="C30" s="1">
        <f t="shared" si="0"/>
        <v>149.85448552332738</v>
      </c>
      <c r="D30" s="1">
        <f t="shared" si="1"/>
        <v>7.885219913946913</v>
      </c>
      <c r="E30" s="1">
        <f t="shared" si="2"/>
        <v>141.96926560938047</v>
      </c>
      <c r="F30" s="1">
        <f>IF(G30="","",SUM(E$6:E30))</f>
        <v>3249.5164862621223</v>
      </c>
      <c r="G30">
        <f>IF(MAX(G$6:G29)&lt;LoanMths,SUM(G29,1),"")</f>
        <v>24</v>
      </c>
      <c r="I30" s="2"/>
    </row>
    <row r="31" spans="1:9" x14ac:dyDescent="0.25">
      <c r="A31" s="2">
        <f>IF(G31="","", EDATE(LoanStart,G31-1))</f>
        <v>45536</v>
      </c>
      <c r="B31" s="1">
        <f>IF(G31="","",LoanAmt-SUM(E$6:E30))</f>
        <v>1750.4835137378777</v>
      </c>
      <c r="C31" s="1">
        <f t="shared" si="0"/>
        <v>149.85448552332738</v>
      </c>
      <c r="D31" s="1">
        <f t="shared" si="1"/>
        <v>7.2936813072411608</v>
      </c>
      <c r="E31" s="1">
        <f t="shared" si="2"/>
        <v>142.56080421608621</v>
      </c>
      <c r="F31" s="1">
        <f>IF(G31="","",SUM(E$6:E31))</f>
        <v>3392.0772904782084</v>
      </c>
      <c r="G31">
        <f>IF(MAX(G$6:G30)&lt;LoanMths,SUM(G30,1),"")</f>
        <v>25</v>
      </c>
      <c r="I31" s="2"/>
    </row>
    <row r="32" spans="1:9" x14ac:dyDescent="0.25">
      <c r="A32" s="2">
        <f>IF(G32="","", EDATE(LoanStart,G32-1))</f>
        <v>45566</v>
      </c>
      <c r="B32" s="1">
        <f>IF(G32="","",LoanAmt-SUM(E$6:E31))</f>
        <v>1607.9227095217916</v>
      </c>
      <c r="C32" s="1">
        <f t="shared" si="0"/>
        <v>149.85448552332738</v>
      </c>
      <c r="D32" s="1">
        <f t="shared" si="1"/>
        <v>6.6996779563408024</v>
      </c>
      <c r="E32" s="1">
        <f t="shared" si="2"/>
        <v>143.15480756698659</v>
      </c>
      <c r="F32" s="1">
        <f>IF(G32="","",SUM(E$6:E32))</f>
        <v>3535.232098045195</v>
      </c>
      <c r="G32">
        <f>IF(MAX(G$6:G31)&lt;LoanMths,SUM(G31,1),"")</f>
        <v>26</v>
      </c>
      <c r="I32" s="2"/>
    </row>
    <row r="33" spans="1:9" x14ac:dyDescent="0.25">
      <c r="A33" s="2">
        <f>IF(G33="","", EDATE(LoanStart,G33-1))</f>
        <v>45597</v>
      </c>
      <c r="B33" s="1">
        <f>IF(G33="","",LoanAmt-SUM(E$6:E32))</f>
        <v>1464.767901954805</v>
      </c>
      <c r="C33" s="1">
        <f t="shared" si="0"/>
        <v>149.85448552332738</v>
      </c>
      <c r="D33" s="1">
        <f t="shared" si="1"/>
        <v>6.103199591478357</v>
      </c>
      <c r="E33" s="1">
        <f t="shared" si="2"/>
        <v>143.75128593184903</v>
      </c>
      <c r="F33" s="1">
        <f>IF(G33="","",SUM(E$6:E33))</f>
        <v>3678.983383977044</v>
      </c>
      <c r="G33">
        <f>IF(MAX(G$6:G32)&lt;LoanMths,SUM(G32,1),"")</f>
        <v>27</v>
      </c>
      <c r="I33" s="2"/>
    </row>
    <row r="34" spans="1:9" x14ac:dyDescent="0.25">
      <c r="A34" s="2">
        <f>IF(G34="","", EDATE(LoanStart,G34-1))</f>
        <v>45627</v>
      </c>
      <c r="B34" s="1">
        <f>IF(G34="","",LoanAmt-SUM(E$6:E33))</f>
        <v>1321.016616022956</v>
      </c>
      <c r="C34" s="1">
        <f t="shared" si="0"/>
        <v>149.85448552332738</v>
      </c>
      <c r="D34" s="1">
        <f t="shared" si="1"/>
        <v>5.5042359000956527</v>
      </c>
      <c r="E34" s="1">
        <f t="shared" si="2"/>
        <v>144.35024962323172</v>
      </c>
      <c r="F34" s="1">
        <f>IF(G34="","",SUM(E$6:E34))</f>
        <v>3823.3336336002758</v>
      </c>
      <c r="G34">
        <f>IF(MAX(G$6:G33)&lt;LoanMths,SUM(G33,1),"")</f>
        <v>28</v>
      </c>
      <c r="I34" s="2"/>
    </row>
    <row r="35" spans="1:9" x14ac:dyDescent="0.25">
      <c r="A35" s="2">
        <f>IF(G35="","", EDATE(LoanStart,G35-1))</f>
        <v>45658</v>
      </c>
      <c r="B35" s="1">
        <f>IF(G35="","",LoanAmt-SUM(E$6:E34))</f>
        <v>1176.6663663997242</v>
      </c>
      <c r="C35" s="1">
        <f t="shared" si="0"/>
        <v>149.85448552332738</v>
      </c>
      <c r="D35" s="1">
        <f t="shared" si="1"/>
        <v>4.9027765266655212</v>
      </c>
      <c r="E35" s="1">
        <f t="shared" si="2"/>
        <v>144.95170899666186</v>
      </c>
      <c r="F35" s="1">
        <f>IF(G35="","",SUM(E$6:E35))</f>
        <v>3968.2853425969379</v>
      </c>
      <c r="G35">
        <f>IF(MAX(G$6:G34)&lt;LoanMths,SUM(G34,1),"")</f>
        <v>29</v>
      </c>
      <c r="I35" s="2"/>
    </row>
    <row r="36" spans="1:9" x14ac:dyDescent="0.25">
      <c r="A36" s="2">
        <f>IF(G36="","", EDATE(LoanStart,G36-1))</f>
        <v>45689</v>
      </c>
      <c r="B36" s="1">
        <f>IF(G36="","",LoanAmt-SUM(E$6:E35))</f>
        <v>1031.7146574030621</v>
      </c>
      <c r="C36" s="1">
        <f t="shared" si="0"/>
        <v>149.85448552332738</v>
      </c>
      <c r="D36" s="1">
        <f t="shared" si="1"/>
        <v>4.2988110725127635</v>
      </c>
      <c r="E36" s="1">
        <f t="shared" si="2"/>
        <v>145.55567445081462</v>
      </c>
      <c r="F36" s="1">
        <f>IF(G36="","",SUM(E$6:E36))</f>
        <v>4113.8410170477528</v>
      </c>
      <c r="G36">
        <f>IF(MAX(G$6:G35)&lt;LoanMths,SUM(G35,1),"")</f>
        <v>30</v>
      </c>
      <c r="I36" s="2"/>
    </row>
    <row r="37" spans="1:9" x14ac:dyDescent="0.25">
      <c r="A37" s="2">
        <f>IF(G37="","", EDATE(LoanStart,G37-1))</f>
        <v>45717</v>
      </c>
      <c r="B37" s="1">
        <f>IF(G37="","",LoanAmt-SUM(E$6:E36))</f>
        <v>886.15898295224724</v>
      </c>
      <c r="C37" s="1">
        <f t="shared" si="0"/>
        <v>149.85448552332738</v>
      </c>
      <c r="D37" s="1">
        <f t="shared" si="1"/>
        <v>3.6923290956343693</v>
      </c>
      <c r="E37" s="1">
        <f t="shared" si="2"/>
        <v>146.16215642769302</v>
      </c>
      <c r="F37" s="1">
        <f>IF(G37="","",SUM(E$6:E37))</f>
        <v>4260.0031734754457</v>
      </c>
      <c r="G37">
        <f>IF(MAX(G$6:G36)&lt;LoanMths,SUM(G36,1),"")</f>
        <v>31</v>
      </c>
      <c r="I37" s="2"/>
    </row>
    <row r="38" spans="1:9" x14ac:dyDescent="0.25">
      <c r="A38" s="2">
        <f>IF(G38="","", EDATE(LoanStart,G38-1))</f>
        <v>45748</v>
      </c>
      <c r="B38" s="1">
        <f>IF(G38="","",LoanAmt-SUM(E$6:E37))</f>
        <v>739.99682652455431</v>
      </c>
      <c r="C38" s="1">
        <f t="shared" si="0"/>
        <v>149.85448552332738</v>
      </c>
      <c r="D38" s="1">
        <f t="shared" si="1"/>
        <v>3.0833201105189816</v>
      </c>
      <c r="E38" s="1">
        <f t="shared" si="2"/>
        <v>146.77116541280841</v>
      </c>
      <c r="F38" s="1">
        <f>IF(G38="","",SUM(E$6:E38))</f>
        <v>4406.7743388882545</v>
      </c>
      <c r="G38">
        <f>IF(MAX(G$6:G37)&lt;LoanMths,SUM(G37,1),"")</f>
        <v>32</v>
      </c>
      <c r="I38" s="2"/>
    </row>
    <row r="39" spans="1:9" x14ac:dyDescent="0.25">
      <c r="A39" s="2">
        <f>IF(G39="","", EDATE(LoanStart,G39-1))</f>
        <v>45778</v>
      </c>
      <c r="B39" s="1">
        <f>IF(G39="","",LoanAmt-SUM(E$6:E38))</f>
        <v>593.22566111174547</v>
      </c>
      <c r="C39" s="1">
        <f t="shared" si="0"/>
        <v>149.85448552332738</v>
      </c>
      <c r="D39" s="1">
        <f t="shared" si="1"/>
        <v>2.4717735879656133</v>
      </c>
      <c r="E39" s="1">
        <f t="shared" si="2"/>
        <v>147.38271193536178</v>
      </c>
      <c r="F39" s="1">
        <f>IF(G39="","",SUM(E$6:E39))</f>
        <v>4554.1570508236164</v>
      </c>
      <c r="G39">
        <f>IF(MAX(G$6:G38)&lt;LoanMths,SUM(G38,1),"")</f>
        <v>33</v>
      </c>
      <c r="I39" s="2"/>
    </row>
    <row r="40" spans="1:9" x14ac:dyDescent="0.25">
      <c r="A40" s="2">
        <f>IF(G40="","", EDATE(LoanStart,G40-1))</f>
        <v>45809</v>
      </c>
      <c r="B40" s="1">
        <f>IF(G40="","",LoanAmt-SUM(E$6:E39))</f>
        <v>445.84294917638363</v>
      </c>
      <c r="C40" s="1">
        <f t="shared" si="0"/>
        <v>149.85448552332738</v>
      </c>
      <c r="D40" s="1">
        <f t="shared" si="1"/>
        <v>1.8576789549016062</v>
      </c>
      <c r="E40" s="1">
        <f t="shared" si="2"/>
        <v>147.99680656842577</v>
      </c>
      <c r="F40" s="1">
        <f>IF(G40="","",SUM(E$6:E40))</f>
        <v>4702.1538573920425</v>
      </c>
      <c r="G40">
        <f>IF(MAX(G$6:G39)&lt;LoanMths,SUM(G39,1),"")</f>
        <v>34</v>
      </c>
      <c r="I40" s="2"/>
    </row>
    <row r="41" spans="1:9" x14ac:dyDescent="0.25">
      <c r="A41" s="2">
        <f>IF(G41="","", EDATE(LoanStart,G41-1))</f>
        <v>45839</v>
      </c>
      <c r="B41" s="1">
        <f>IF(G41="","",LoanAmt-SUM(E$6:E40))</f>
        <v>297.84614260795752</v>
      </c>
      <c r="C41" s="1">
        <f t="shared" si="0"/>
        <v>149.85448552332738</v>
      </c>
      <c r="D41" s="1">
        <f t="shared" si="1"/>
        <v>1.2410255941998325</v>
      </c>
      <c r="E41" s="1">
        <f t="shared" si="2"/>
        <v>148.61345992912754</v>
      </c>
      <c r="F41" s="1">
        <f>IF(G41="","",SUM(E$6:E41))</f>
        <v>4850.7673173211697</v>
      </c>
      <c r="G41">
        <f>IF(MAX(G$6:G40)&lt;LoanMths,SUM(G40,1),"")</f>
        <v>35</v>
      </c>
      <c r="I41" s="2"/>
    </row>
    <row r="42" spans="1:9" x14ac:dyDescent="0.25">
      <c r="A42" s="2">
        <f>IF(G42="","", EDATE(LoanStart,G42-1))</f>
        <v>45870</v>
      </c>
      <c r="B42" s="1">
        <f>IF(G42="","",LoanAmt-SUM(E$6:E41))</f>
        <v>149.23268267883032</v>
      </c>
      <c r="C42" s="1">
        <f t="shared" si="0"/>
        <v>149.85448552332738</v>
      </c>
      <c r="D42" s="1">
        <f t="shared" si="1"/>
        <v>0.62180284449513423</v>
      </c>
      <c r="E42" s="1">
        <f t="shared" si="2"/>
        <v>149.23268267883225</v>
      </c>
      <c r="F42" s="1">
        <f>IF(G42="","",SUM(E$6:E42))</f>
        <v>5000.0000000000018</v>
      </c>
      <c r="G42">
        <f>IF(MAX(G$6:G41)&lt;LoanMths,SUM(G41,1),"")</f>
        <v>36</v>
      </c>
      <c r="I42" s="2"/>
    </row>
    <row r="43" spans="1:9" x14ac:dyDescent="0.25">
      <c r="A43" s="2" t="str">
        <f>IF(G43="","", EDATE(LoanStart,G43-1))</f>
        <v/>
      </c>
      <c r="B43" s="1" t="str">
        <f>IF(G43="","",LoanAmt-SUM(E$6:E42))</f>
        <v/>
      </c>
      <c r="C43" s="1" t="str">
        <f t="shared" si="0"/>
        <v/>
      </c>
      <c r="D43" s="1" t="str">
        <f t="shared" si="1"/>
        <v/>
      </c>
      <c r="E43" s="1" t="str">
        <f t="shared" si="2"/>
        <v/>
      </c>
      <c r="F43" s="1" t="str">
        <f>IF(G43="","",SUM(E$6:E43))</f>
        <v/>
      </c>
      <c r="G43" t="str">
        <f>IF(MAX(G$6:G42)&lt;LoanMths,SUM(G42,1),"")</f>
        <v/>
      </c>
      <c r="I43" s="2"/>
    </row>
    <row r="44" spans="1:9" x14ac:dyDescent="0.25">
      <c r="A44" s="2" t="str">
        <f>IF(G44="","", EDATE(LoanStart,G44-1))</f>
        <v/>
      </c>
      <c r="B44" s="1" t="str">
        <f>IF(G44="","",LoanAmt-SUM(E$6:E43))</f>
        <v/>
      </c>
      <c r="C44" s="1" t="str">
        <f t="shared" si="0"/>
        <v/>
      </c>
      <c r="D44" s="1" t="str">
        <f t="shared" si="1"/>
        <v/>
      </c>
      <c r="E44" s="1" t="str">
        <f t="shared" si="2"/>
        <v/>
      </c>
      <c r="F44" s="1" t="str">
        <f>IF(G44="","",SUM(E$6:E44))</f>
        <v/>
      </c>
      <c r="G44" t="str">
        <f>IF(MAX(G$6:G43)&lt;LoanMths,SUM(G43,1),"")</f>
        <v/>
      </c>
      <c r="I44" s="2"/>
    </row>
    <row r="45" spans="1:9" x14ac:dyDescent="0.25">
      <c r="A45" s="2" t="str">
        <f>IF(G45="","", EDATE(LoanStart,G45-1))</f>
        <v/>
      </c>
      <c r="B45" s="1" t="str">
        <f>IF(G45="","",LoanAmt-SUM(E$6:E44))</f>
        <v/>
      </c>
      <c r="C45" s="1" t="str">
        <f t="shared" si="0"/>
        <v/>
      </c>
      <c r="D45" s="1" t="str">
        <f t="shared" si="1"/>
        <v/>
      </c>
      <c r="E45" s="1" t="str">
        <f t="shared" si="2"/>
        <v/>
      </c>
      <c r="F45" s="1" t="str">
        <f>IF(G45="","",SUM(E$6:E45))</f>
        <v/>
      </c>
      <c r="G45" t="str">
        <f>IF(MAX(G$6:G44)&lt;LoanMths,SUM(G44,1),"")</f>
        <v/>
      </c>
      <c r="I45" s="2"/>
    </row>
    <row r="46" spans="1:9" x14ac:dyDescent="0.25">
      <c r="A46" s="2" t="str">
        <f>IF(G46="","", EDATE(LoanStart,G46-1))</f>
        <v/>
      </c>
      <c r="B46" s="1" t="str">
        <f>IF(G46="","",LoanAmt-SUM(E$6:E45))</f>
        <v/>
      </c>
      <c r="C46" s="1" t="str">
        <f t="shared" si="0"/>
        <v/>
      </c>
      <c r="D46" s="1" t="str">
        <f t="shared" si="1"/>
        <v/>
      </c>
      <c r="E46" s="1" t="str">
        <f t="shared" si="2"/>
        <v/>
      </c>
      <c r="F46" s="1" t="str">
        <f>IF(G46="","",SUM(E$6:E46))</f>
        <v/>
      </c>
      <c r="G46" t="str">
        <f>IF(MAX(G$6:G45)&lt;LoanMths,SUM(G45,1),"")</f>
        <v/>
      </c>
      <c r="I46" s="2"/>
    </row>
    <row r="47" spans="1:9" x14ac:dyDescent="0.25">
      <c r="A47" s="2" t="str">
        <f>IF(G47="","", EDATE(LoanStart,G47-1))</f>
        <v/>
      </c>
      <c r="B47" s="1" t="str">
        <f>IF(G47="","",LoanAmt-SUM(E$6:E46))</f>
        <v/>
      </c>
      <c r="C47" s="1" t="str">
        <f t="shared" si="0"/>
        <v/>
      </c>
      <c r="D47" s="1" t="str">
        <f t="shared" si="1"/>
        <v/>
      </c>
      <c r="E47" s="1" t="str">
        <f t="shared" si="2"/>
        <v/>
      </c>
      <c r="F47" s="1" t="str">
        <f>IF(G47="","",SUM(E$6:E47))</f>
        <v/>
      </c>
      <c r="G47" t="str">
        <f>IF(MAX(G$6:G46)&lt;LoanMths,SUM(G46,1),"")</f>
        <v/>
      </c>
      <c r="I47" s="2"/>
    </row>
    <row r="48" spans="1:9" x14ac:dyDescent="0.25">
      <c r="A48" s="2" t="str">
        <f>IF(G48="","", EDATE(LoanStart,G48-1))</f>
        <v/>
      </c>
      <c r="B48" s="1" t="str">
        <f>IF(G48="","",LoanAmt-SUM(E$6:E47))</f>
        <v/>
      </c>
      <c r="C48" s="1" t="str">
        <f t="shared" si="0"/>
        <v/>
      </c>
      <c r="D48" s="1" t="str">
        <f t="shared" si="1"/>
        <v/>
      </c>
      <c r="E48" s="1" t="str">
        <f t="shared" si="2"/>
        <v/>
      </c>
      <c r="F48" s="1" t="str">
        <f>IF(G48="","",SUM(E$6:E48))</f>
        <v/>
      </c>
      <c r="G48" t="str">
        <f>IF(MAX(G$6:G47)&lt;LoanMths,SUM(G47,1),"")</f>
        <v/>
      </c>
      <c r="I48" s="2"/>
    </row>
    <row r="49" spans="1:9" x14ac:dyDescent="0.25">
      <c r="A49" s="2" t="str">
        <f>IF(G49="","", EDATE(LoanStart,G49-1))</f>
        <v/>
      </c>
      <c r="B49" s="1" t="str">
        <f>IF(G49="","",LoanAmt-SUM(E$6:E48))</f>
        <v/>
      </c>
      <c r="C49" s="1" t="str">
        <f t="shared" si="0"/>
        <v/>
      </c>
      <c r="D49" s="1" t="str">
        <f t="shared" si="1"/>
        <v/>
      </c>
      <c r="E49" s="1" t="str">
        <f t="shared" si="2"/>
        <v/>
      </c>
      <c r="F49" s="1" t="str">
        <f>IF(G49="","",SUM(E$6:E49))</f>
        <v/>
      </c>
      <c r="G49" t="str">
        <f>IF(MAX(G$6:G48)&lt;LoanMths,SUM(G48,1),"")</f>
        <v/>
      </c>
      <c r="I49" s="2"/>
    </row>
    <row r="50" spans="1:9" x14ac:dyDescent="0.25">
      <c r="A50" s="2" t="str">
        <f>IF(G50="","", EDATE(LoanStart,G50-1))</f>
        <v/>
      </c>
      <c r="B50" s="1" t="str">
        <f>IF(G50="","",LoanAmt-SUM(E$6:E49))</f>
        <v/>
      </c>
      <c r="C50" s="1" t="str">
        <f t="shared" si="0"/>
        <v/>
      </c>
      <c r="D50" s="1" t="str">
        <f t="shared" si="1"/>
        <v/>
      </c>
      <c r="E50" s="1" t="str">
        <f t="shared" si="2"/>
        <v/>
      </c>
      <c r="F50" s="1" t="str">
        <f>IF(G50="","",SUM(E$6:E50))</f>
        <v/>
      </c>
      <c r="G50" t="str">
        <f>IF(MAX(G$6:G49)&lt;LoanMths,SUM(G49,1),"")</f>
        <v/>
      </c>
      <c r="I50" s="2"/>
    </row>
    <row r="51" spans="1:9" x14ac:dyDescent="0.25">
      <c r="A51" s="2" t="str">
        <f>IF(G51="","", EDATE(LoanStart,G51-1))</f>
        <v/>
      </c>
      <c r="B51" s="1" t="str">
        <f>IF(G51="","",LoanAmt-SUM(E$6:E50))</f>
        <v/>
      </c>
      <c r="C51" s="1" t="str">
        <f t="shared" si="0"/>
        <v/>
      </c>
      <c r="D51" s="1" t="str">
        <f t="shared" si="1"/>
        <v/>
      </c>
      <c r="E51" s="1" t="str">
        <f t="shared" si="2"/>
        <v/>
      </c>
      <c r="F51" s="1" t="str">
        <f>IF(G51="","",SUM(E$6:E51))</f>
        <v/>
      </c>
      <c r="G51" t="str">
        <f>IF(MAX(G$6:G50)&lt;LoanMths,SUM(G50,1),"")</f>
        <v/>
      </c>
      <c r="I51" s="2"/>
    </row>
    <row r="52" spans="1:9" x14ac:dyDescent="0.25">
      <c r="A52" s="2" t="str">
        <f>IF(G52="","", EDATE(LoanStart,G52-1))</f>
        <v/>
      </c>
      <c r="B52" s="1" t="str">
        <f>IF(G52="","",LoanAmt-SUM(E$6:E51))</f>
        <v/>
      </c>
      <c r="C52" s="1" t="str">
        <f t="shared" si="0"/>
        <v/>
      </c>
      <c r="D52" s="1" t="str">
        <f t="shared" si="1"/>
        <v/>
      </c>
      <c r="E52" s="1" t="str">
        <f t="shared" si="2"/>
        <v/>
      </c>
      <c r="F52" s="1" t="str">
        <f>IF(G52="","",SUM(E$6:E52))</f>
        <v/>
      </c>
      <c r="G52" t="str">
        <f>IF(MAX(G$6:G51)&lt;LoanMths,SUM(G51,1),"")</f>
        <v/>
      </c>
      <c r="I52" s="2"/>
    </row>
    <row r="53" spans="1:9" x14ac:dyDescent="0.25">
      <c r="A53" s="2" t="str">
        <f>IF(G53="","", EDATE(LoanStart,G53-1))</f>
        <v/>
      </c>
      <c r="B53" s="1" t="str">
        <f>IF(G53="","",LoanAmt-SUM(E$6:E52))</f>
        <v/>
      </c>
      <c r="C53" s="1" t="str">
        <f t="shared" si="0"/>
        <v/>
      </c>
      <c r="D53" s="1" t="str">
        <f t="shared" si="1"/>
        <v/>
      </c>
      <c r="E53" s="1" t="str">
        <f t="shared" si="2"/>
        <v/>
      </c>
      <c r="F53" s="1" t="str">
        <f>IF(G53="","",SUM(E$6:E53))</f>
        <v/>
      </c>
      <c r="G53" t="str">
        <f>IF(MAX(G$6:G52)&lt;LoanMths,SUM(G52,1),"")</f>
        <v/>
      </c>
      <c r="I53" s="2"/>
    </row>
    <row r="54" spans="1:9" x14ac:dyDescent="0.25">
      <c r="A54" s="2" t="str">
        <f>IF(G54="","", EDATE(LoanStart,G54-1))</f>
        <v/>
      </c>
      <c r="B54" s="1" t="str">
        <f>IF(G54="","",LoanAmt-SUM(E$6:E53))</f>
        <v/>
      </c>
      <c r="C54" s="1" t="str">
        <f t="shared" si="0"/>
        <v/>
      </c>
      <c r="D54" s="1" t="str">
        <f t="shared" si="1"/>
        <v/>
      </c>
      <c r="E54" s="1" t="str">
        <f t="shared" si="2"/>
        <v/>
      </c>
      <c r="F54" s="1" t="str">
        <f>IF(G54="","",SUM(E$6:E54))</f>
        <v/>
      </c>
      <c r="G54" t="str">
        <f>IF(MAX(G$6:G53)&lt;LoanMths,SUM(G53,1),"")</f>
        <v/>
      </c>
      <c r="I54" s="2"/>
    </row>
  </sheetData>
  <conditionalFormatting sqref="A7:G54">
    <cfRule type="expression" dxfId="0" priority="1">
      <formula>$A7=INDEX($A$7:$A$54,MATCH(TODAY(),$A$7:$A$54,1))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90445-46EE-4C03-9E36-97858AF50D81}">
  <sheetPr codeName="Sheet16"/>
  <dimension ref="B2:C8"/>
  <sheetViews>
    <sheetView showGridLines="0" zoomScale="120" zoomScaleNormal="120" workbookViewId="0">
      <selection activeCell="A3" sqref="A3"/>
    </sheetView>
  </sheetViews>
  <sheetFormatPr defaultColWidth="7.75" defaultRowHeight="15" x14ac:dyDescent="0.25"/>
  <cols>
    <col min="1" max="1" width="2.625" style="25" customWidth="1"/>
    <col min="2" max="2" width="28.75" style="29" customWidth="1"/>
    <col min="3" max="3" width="56" style="25" customWidth="1"/>
    <col min="4" max="16384" width="7.75" style="25"/>
  </cols>
  <sheetData>
    <row r="2" spans="2:3" ht="18.75" x14ac:dyDescent="0.3">
      <c r="B2" s="24" t="s">
        <v>16</v>
      </c>
    </row>
    <row r="3" spans="2:3" x14ac:dyDescent="0.25">
      <c r="B3" s="26" t="s">
        <v>15</v>
      </c>
      <c r="C3" s="25" t="s">
        <v>14</v>
      </c>
    </row>
    <row r="4" spans="2:3" x14ac:dyDescent="0.25">
      <c r="B4" s="26" t="s">
        <v>13</v>
      </c>
      <c r="C4" s="25" t="s">
        <v>39</v>
      </c>
    </row>
    <row r="5" spans="2:3" x14ac:dyDescent="0.25">
      <c r="B5" s="26" t="s">
        <v>12</v>
      </c>
      <c r="C5" s="25" t="s">
        <v>11</v>
      </c>
    </row>
    <row r="6" spans="2:3" x14ac:dyDescent="0.25">
      <c r="B6" s="27"/>
    </row>
    <row r="7" spans="2:3" ht="18.75" x14ac:dyDescent="0.3">
      <c r="B7" s="24" t="s">
        <v>40</v>
      </c>
    </row>
    <row r="8" spans="2:3" x14ac:dyDescent="0.25">
      <c r="B8" s="28" t="s">
        <v>10</v>
      </c>
      <c r="C8" s="25" t="s">
        <v>41</v>
      </c>
    </row>
  </sheetData>
  <hyperlinks>
    <hyperlink ref="B3" r:id="rId1" xr:uid="{4B6D5161-9E63-4A67-B028-2D696C0144F3}"/>
    <hyperlink ref="B5" r:id="rId2" xr:uid="{A2142F30-B94B-4274-8E81-ADEA96FD9531}"/>
    <hyperlink ref="B4" r:id="rId3" xr:uid="{50BE1797-EB49-4A8E-8CD4-AA5C2E426F5D}"/>
    <hyperlink ref="B8" r:id="rId4" tooltip="Contextures Recommends" xr:uid="{BB826998-C3D5-4DAE-BDCD-229323C79AB1}"/>
  </hyperlinks>
  <pageMargins left="0.75" right="0.75" top="1" bottom="1" header="0.5" footer="0.5"/>
  <pageSetup orientation="portrait" r:id="rId5"/>
  <headerFooter alignWithMargins="0">
    <oddFooter>&amp;Lwww.contextures.com&amp;R&amp;D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Instructions</vt:lpstr>
      <vt:lpstr>Payments</vt:lpstr>
      <vt:lpstr>MyLinks</vt:lpstr>
      <vt:lpstr>LoanAmt</vt:lpstr>
      <vt:lpstr>LoanMths</vt:lpstr>
      <vt:lpstr>LoanPmt</vt:lpstr>
      <vt:lpstr>LoanRate</vt:lpstr>
      <vt:lpstr>LoanStart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Debra Dalgleish</cp:lastModifiedBy>
  <dcterms:created xsi:type="dcterms:W3CDTF">2019-10-29T17:47:32Z</dcterms:created>
  <dcterms:modified xsi:type="dcterms:W3CDTF">2023-01-31T15:31:00Z</dcterms:modified>
</cp:coreProperties>
</file>